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0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'BS'!$A$1:$F$66</definedName>
    <definedName name="_xlnm.Print_Area" localSheetId="3">'CS'!$A$1:$H$56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<sst xmlns="http://schemas.openxmlformats.org/spreadsheetml/2006/main" count="234" uniqueCount="151">
  <si>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</si>
  <si>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</si>
  <si>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</si>
  <si>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</si>
  <si>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</si>
  <si>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</si>
  <si>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</si>
  <si>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</si>
  <si>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</si>
  <si>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</si>
  <si>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</si>
  <si>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</si>
  <si>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</si>
  <si>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</si>
  <si>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</si>
  <si>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</si>
  <si>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</si>
  <si>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</si>
  <si>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</si>
  <si>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</si>
  <si>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</si>
  <si>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</si>
  <si>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</si>
  <si>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</si>
  <si>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</si>
  <si>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</si>
  <si>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</si>
  <si>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</si>
  <si>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</si>
  <si>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</si>
  <si>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</si>
  <si>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</si>
  <si>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</si>
  <si>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</si>
  <si>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</si>
  <si>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</si>
  <si>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</si>
  <si>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</si>
  <si>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</si>
  <si>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</si>
  <si>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</si>
  <si>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</si>
  <si>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</si>
  <si>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</si>
  <si>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</si>
  <si>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</si>
  <si>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</si>
  <si>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</si>
  <si>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</si>
  <si>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</si>
  <si>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</si>
  <si>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</si>
  <si>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</si>
  <si>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</si>
  <si>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</si>
  <si>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</si>
  <si>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</si>
  <si>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</si>
  <si>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</si>
  <si>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</si>
  <si>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</si>
  <si>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</si>
  <si>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</si>
  <si>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</si>
  <si>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</si>
  <si>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</si>
  <si>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</si>
  <si>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 Property development costs</t>
  </si>
  <si>
    <t>Associated companies</t>
  </si>
  <si>
    <t xml:space="preserve">  Amount owing to associated companies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</si>
  <si>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</si>
  <si>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</si>
  <si>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</si>
  <si>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</si>
  <si>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</si>
  <si>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</si>
  <si>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</si>
  <si>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</si>
  <si>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</si>
  <si>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</si>
  <si>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 xml:space="preserve">  Amount owing from associated companies</t>
  </si>
  <si>
    <t>PERIOD TO DATE</t>
  </si>
  <si>
    <t>Deferred tax liabilities</t>
  </si>
  <si>
    <t xml:space="preserve"> At 1 April 2006</t>
  </si>
  <si>
    <t xml:space="preserve">Total </t>
  </si>
  <si>
    <t>equity</t>
  </si>
  <si>
    <t>Minority</t>
  </si>
  <si>
    <t>ASSETS</t>
  </si>
  <si>
    <t>CURRENT LIABILITIES</t>
  </si>
  <si>
    <t>FINANCED BY:</t>
  </si>
  <si>
    <t>LONG TERM AND DEFERRED LIABILITIES</t>
  </si>
  <si>
    <t>Net assets per share attributable to equity holders of the parents(RM)</t>
  </si>
  <si>
    <t xml:space="preserve"> CURRENT ASSETS</t>
  </si>
  <si>
    <t xml:space="preserve"> Net Current Assets</t>
  </si>
  <si>
    <t>Equity Attributable to Equity Holders of the Parent</t>
  </si>
  <si>
    <t>Total Equity</t>
  </si>
  <si>
    <t>Net profit for the period</t>
  </si>
  <si>
    <t>Investment properties</t>
  </si>
  <si>
    <t xml:space="preserve">  Short term borrowings</t>
  </si>
  <si>
    <t>Long term borrowings</t>
  </si>
  <si>
    <t>RESTATED</t>
  </si>
  <si>
    <t>Attributable to: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</si>
  <si>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</si>
  <si>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</si>
  <si>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</si>
  <si>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</si>
  <si>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</si>
  <si>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</si>
  <si>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</si>
  <si>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</si>
  <si>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</si>
  <si>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</si>
  <si>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</si>
  <si>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</si>
  <si>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Cost of sales</t>
  </si>
  <si>
    <t>Share of results of associated companies</t>
  </si>
  <si>
    <t xml:space="preserve"> Warrant conversion</t>
  </si>
  <si>
    <t>31/03/07</t>
  </si>
  <si>
    <t>(The Condensed Consolidated Statement Of Changes In Equity should be read in conjunction with the Audited Financial Statements</t>
  </si>
  <si>
    <t>PERIOD</t>
  </si>
  <si>
    <t xml:space="preserve">  Tax recoverable</t>
  </si>
  <si>
    <t xml:space="preserve">  Assets classified as held for sale</t>
  </si>
  <si>
    <t>Prepaid land lease payments</t>
  </si>
  <si>
    <t xml:space="preserve">            Financial Statements of the Group for the financial year ended 31 March 2007)      </t>
  </si>
  <si>
    <t xml:space="preserve"> At 1 April 2007</t>
  </si>
  <si>
    <t xml:space="preserve"> Effect of adopting FRS 3</t>
  </si>
  <si>
    <t xml:space="preserve"> Net profit for the financial period</t>
  </si>
  <si>
    <t>Statements of the Group for the financial year ended 31 March 2007)</t>
  </si>
  <si>
    <t xml:space="preserve">    of the Group for the financial year ended 31 March 2007)</t>
  </si>
  <si>
    <t>Equity holders of the parent</t>
  </si>
  <si>
    <t>CASH AND CASH EQUIVALENTS AT BEGINNING OF FINANCIAL PERIOD</t>
  </si>
  <si>
    <t>CASH AND CASH EQUIVALENTS AT END OF FINANCIAL PERIOD</t>
  </si>
  <si>
    <t>ENDED</t>
  </si>
  <si>
    <t>Net Cash From/(Used In) Investing Activities</t>
  </si>
  <si>
    <t>interests</t>
  </si>
  <si>
    <t>Retained</t>
  </si>
  <si>
    <t>earnings</t>
  </si>
  <si>
    <t>Quarterly report on consolidated results for the second quarter ended 30 September 2007</t>
  </si>
  <si>
    <t>30/09/07</t>
  </si>
  <si>
    <t>30/09/06</t>
  </si>
  <si>
    <t xml:space="preserve"> At 30 September 2007</t>
  </si>
  <si>
    <t xml:space="preserve"> At 30 September 2006</t>
  </si>
  <si>
    <t>30/09/2006</t>
  </si>
  <si>
    <t>6 MONTHS</t>
  </si>
  <si>
    <t xml:space="preserve"> FOR THE SECOND QUARTER ENDED 30 SEPTEMBER 2007 </t>
  </si>
  <si>
    <t>FOR THE SECOND QUARTER ENDED 30 SEPTEMBER 2007</t>
  </si>
  <si>
    <t>30/09/2007</t>
  </si>
  <si>
    <t>Net Cash Used In Financing Activities</t>
  </si>
  <si>
    <t>NET INCREASE/(DECREASE) IN CASH AND CASH EQUIVALENTS</t>
  </si>
  <si>
    <t>Short term investments</t>
  </si>
  <si>
    <t xml:space="preserve">  Short term investments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</si>
</sst>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Alignment="1">
      <alignment horizontal="right"/>
    </xf>
    <xf numFmtId="175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75" fontId="3" fillId="0" borderId="3" xfId="15" applyNumberFormat="1" applyFont="1" applyBorder="1" applyAlignment="1">
      <alignment horizontal="right"/>
    </xf>
    <xf numFmtId="175" fontId="3" fillId="0" borderId="3" xfId="15" applyNumberFormat="1" applyFont="1" applyBorder="1" applyAlignment="1">
      <alignment/>
    </xf>
    <xf numFmtId="37" fontId="3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tabSelected="1" defaultGridColor="0" zoomScale="85" zoomScaleNormal="85" colorId="22" workbookViewId="0" topLeftCell="A7">
      <selection activeCell="I35" sqref="I35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137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72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73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64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119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81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5" t="s">
        <v>138</v>
      </c>
      <c r="E13" s="12"/>
      <c r="F13" s="65" t="s">
        <v>139</v>
      </c>
      <c r="G13" s="12"/>
      <c r="H13" s="12" t="str">
        <f>D13</f>
        <v>30/09/07</v>
      </c>
      <c r="I13" s="12"/>
      <c r="J13" s="12" t="str">
        <f>F13</f>
        <v>30/09/06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27865</v>
      </c>
      <c r="E16" s="15"/>
      <c r="F16" s="16">
        <v>32707</v>
      </c>
      <c r="G16" s="15"/>
      <c r="H16" s="15">
        <v>48896</v>
      </c>
      <c r="I16" s="15"/>
      <c r="J16" s="16">
        <v>71360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114</v>
      </c>
      <c r="D18" s="16">
        <v>-14609</v>
      </c>
      <c r="E18" s="15"/>
      <c r="F18" s="16">
        <v>-22771</v>
      </c>
      <c r="G18" s="15"/>
      <c r="H18" s="16">
        <v>-27412</v>
      </c>
      <c r="I18" s="15"/>
      <c r="J18" s="16">
        <v>-46749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6"/>
      <c r="G19" s="25"/>
      <c r="H19" s="25"/>
      <c r="I19" s="25"/>
      <c r="J19" s="26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102</v>
      </c>
      <c r="D20" s="1">
        <f>SUM(D16:D18)</f>
        <v>13256</v>
      </c>
      <c r="E20" s="1"/>
      <c r="F20" s="1">
        <f>SUM(F16:F18)</f>
        <v>9936</v>
      </c>
      <c r="G20" s="1"/>
      <c r="H20" s="1">
        <f>SUM(H16:H18)</f>
        <v>21484</v>
      </c>
      <c r="I20" s="1"/>
      <c r="J20" s="1">
        <f>SUM(J16:J19)</f>
        <v>24611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7.5" customHeight="1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1.25" customHeight="1">
      <c r="A22" s="1"/>
      <c r="B22" s="1"/>
      <c r="C22" s="1" t="s">
        <v>103</v>
      </c>
      <c r="D22" s="15">
        <v>421</v>
      </c>
      <c r="E22" s="15"/>
      <c r="F22" s="16">
        <v>872</v>
      </c>
      <c r="G22" s="15"/>
      <c r="H22" s="15">
        <v>28576</v>
      </c>
      <c r="I22" s="15"/>
      <c r="J22" s="16">
        <v>1590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7.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2" customHeight="1">
      <c r="A24" s="1"/>
      <c r="B24" s="1"/>
      <c r="C24" s="1" t="s">
        <v>32</v>
      </c>
      <c r="D24" s="15">
        <v>-3296</v>
      </c>
      <c r="E24" s="15"/>
      <c r="F24" s="16">
        <v>-3048</v>
      </c>
      <c r="G24" s="15"/>
      <c r="H24" s="15">
        <v>-9839</v>
      </c>
      <c r="I24" s="15"/>
      <c r="J24" s="16">
        <v>-5972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1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30</v>
      </c>
      <c r="D26" s="15">
        <v>-1365</v>
      </c>
      <c r="E26" s="15"/>
      <c r="F26" s="16">
        <v>-1231</v>
      </c>
      <c r="G26" s="15"/>
      <c r="H26" s="15">
        <v>-2909</v>
      </c>
      <c r="I26" s="15"/>
      <c r="J26" s="16">
        <v>-2542</v>
      </c>
      <c r="K26" s="17"/>
      <c r="L26" s="1"/>
      <c r="M26" s="1"/>
      <c r="N26" s="1"/>
      <c r="O26" s="15"/>
      <c r="P26" s="15"/>
      <c r="Q26" s="15"/>
      <c r="R26" s="15"/>
      <c r="S26" s="28"/>
    </row>
    <row r="27" spans="1:19" ht="7.5" customHeight="1">
      <c r="A27" s="1"/>
      <c r="B27" s="1"/>
      <c r="C27" s="1"/>
      <c r="D27" s="34"/>
      <c r="E27" s="15"/>
      <c r="F27" s="16"/>
      <c r="G27" s="15"/>
      <c r="H27" s="34"/>
      <c r="I27" s="15"/>
      <c r="J27" s="16"/>
      <c r="K27" s="17"/>
      <c r="L27" s="1"/>
      <c r="M27" s="1"/>
      <c r="N27" s="1"/>
      <c r="O27" s="15"/>
      <c r="P27" s="15"/>
      <c r="Q27" s="15"/>
      <c r="R27" s="15"/>
      <c r="S27" s="28"/>
    </row>
    <row r="28" spans="1:19" ht="15">
      <c r="A28" s="1"/>
      <c r="B28" s="1"/>
      <c r="C28" s="1" t="s">
        <v>115</v>
      </c>
      <c r="D28" s="25">
        <v>940</v>
      </c>
      <c r="E28" s="25"/>
      <c r="F28" s="26">
        <v>-18</v>
      </c>
      <c r="G28" s="25"/>
      <c r="H28" s="25">
        <v>1028</v>
      </c>
      <c r="I28" s="25"/>
      <c r="J28" s="26">
        <v>368</v>
      </c>
      <c r="K28" s="17"/>
      <c r="L28" s="1"/>
      <c r="M28" s="1"/>
      <c r="N28" s="1"/>
      <c r="O28" s="15"/>
      <c r="P28" s="16"/>
      <c r="Q28" s="15"/>
      <c r="R28" s="16"/>
      <c r="S28" s="28"/>
    </row>
    <row r="29" spans="1:19" ht="10.5" customHeight="1" hidden="1">
      <c r="A29" s="1"/>
      <c r="B29" s="1"/>
      <c r="C29" s="1"/>
      <c r="D29" s="1"/>
      <c r="E29" s="1"/>
      <c r="F29" s="11"/>
      <c r="G29" s="1"/>
      <c r="H29" s="1"/>
      <c r="I29" s="1"/>
      <c r="J29" s="11"/>
      <c r="K29" s="17"/>
      <c r="L29" s="1"/>
      <c r="M29" s="1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61</v>
      </c>
      <c r="K30" s="17"/>
      <c r="L30" s="1"/>
      <c r="M30" s="15"/>
      <c r="N30" s="1"/>
      <c r="O30" s="15"/>
      <c r="P30" s="16"/>
      <c r="Q30" s="15"/>
      <c r="R30" s="16"/>
      <c r="S30" s="28"/>
    </row>
    <row r="31" spans="1:19" ht="15" hidden="1">
      <c r="A31" s="1"/>
      <c r="B31" s="1"/>
      <c r="C31" s="1" t="s">
        <v>60</v>
      </c>
      <c r="D31" s="1">
        <f>SUM(D20:D29)</f>
        <v>9956</v>
      </c>
      <c r="E31" s="1"/>
      <c r="F31" s="1">
        <f>SUM(F20:F28)</f>
        <v>6511</v>
      </c>
      <c r="G31" s="1"/>
      <c r="H31" s="1">
        <f>SUM(H20:H29)</f>
        <v>38340</v>
      </c>
      <c r="I31" s="1"/>
      <c r="J31" s="1">
        <f>SUM(J20:J28)</f>
        <v>18055</v>
      </c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/>
      <c r="D32" s="1"/>
      <c r="E32" s="1"/>
      <c r="F32" s="11"/>
      <c r="G32" s="1"/>
      <c r="H32" s="1"/>
      <c r="I32" s="1"/>
      <c r="J32" s="11"/>
      <c r="K32" s="17"/>
      <c r="L32" s="1"/>
      <c r="M32" s="15"/>
      <c r="N32" s="1"/>
      <c r="O32" s="15"/>
      <c r="P32" s="15"/>
      <c r="Q32" s="15"/>
      <c r="R32" s="15"/>
      <c r="S32" s="28"/>
    </row>
    <row r="33" spans="1:19" ht="15" hidden="1">
      <c r="A33" s="1"/>
      <c r="B33" s="1"/>
      <c r="C33" s="1" t="s">
        <v>59</v>
      </c>
      <c r="D33" s="40">
        <v>0</v>
      </c>
      <c r="E33" s="25"/>
      <c r="F33" s="26">
        <v>0</v>
      </c>
      <c r="G33" s="25"/>
      <c r="H33" s="40">
        <v>0</v>
      </c>
      <c r="I33" s="25"/>
      <c r="J33" s="26">
        <v>0</v>
      </c>
      <c r="K33" s="17"/>
      <c r="L33" s="15"/>
      <c r="M33" s="1"/>
      <c r="N33" s="1"/>
      <c r="O33" s="15"/>
      <c r="P33" s="15"/>
      <c r="Q33" s="15"/>
      <c r="R33" s="15"/>
      <c r="S33" s="28"/>
    </row>
    <row r="34" spans="1:19" ht="15" hidden="1">
      <c r="A34" s="1"/>
      <c r="B34" s="1"/>
      <c r="C34" s="1"/>
      <c r="D34" s="1"/>
      <c r="E34" s="1"/>
      <c r="F34" s="11"/>
      <c r="G34" s="1"/>
      <c r="H34" s="1"/>
      <c r="I34" s="1"/>
      <c r="J34" s="11"/>
      <c r="K34" s="17"/>
      <c r="L34" s="21"/>
      <c r="M34" s="1"/>
      <c r="N34" s="1"/>
      <c r="O34" s="15"/>
      <c r="P34" s="15"/>
      <c r="Q34" s="15"/>
      <c r="R34" s="15"/>
      <c r="S34" s="28"/>
    </row>
    <row r="35" spans="1:19" ht="19.5" customHeight="1">
      <c r="A35" s="1"/>
      <c r="B35" s="1"/>
      <c r="C35" s="1" t="s">
        <v>63</v>
      </c>
      <c r="D35" s="1">
        <f aca="true" t="shared" si="0" ref="D35:J35">SUM(D20:D28)</f>
        <v>9956</v>
      </c>
      <c r="E35" s="1"/>
      <c r="F35" s="1">
        <f t="shared" si="0"/>
        <v>6511</v>
      </c>
      <c r="G35" s="1"/>
      <c r="H35" s="1">
        <f>SUM(H20:H28)</f>
        <v>38340</v>
      </c>
      <c r="I35" s="1"/>
      <c r="J35" s="1">
        <f t="shared" si="0"/>
        <v>18055</v>
      </c>
      <c r="K35" s="17"/>
      <c r="L35" s="1"/>
      <c r="M35" s="1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/>
      <c r="D36" s="1"/>
      <c r="E36" s="1"/>
      <c r="F36" s="11"/>
      <c r="G36" s="1"/>
      <c r="H36" s="1"/>
      <c r="I36" s="1"/>
      <c r="J36" s="11"/>
      <c r="K36" s="17"/>
      <c r="L36" s="1"/>
      <c r="M36" s="15"/>
      <c r="N36" s="1"/>
      <c r="O36" s="15"/>
      <c r="P36" s="15"/>
      <c r="Q36" s="15"/>
      <c r="R36" s="15"/>
      <c r="S36" s="28"/>
    </row>
    <row r="37" spans="1:19" ht="15">
      <c r="A37" s="1"/>
      <c r="B37" s="1"/>
      <c r="C37" s="1" t="s">
        <v>53</v>
      </c>
      <c r="D37" s="25">
        <v>-2300</v>
      </c>
      <c r="E37" s="25"/>
      <c r="F37" s="26">
        <v>-1807</v>
      </c>
      <c r="G37" s="25"/>
      <c r="H37" s="25">
        <v>-5655</v>
      </c>
      <c r="I37" s="25"/>
      <c r="J37" s="26">
        <v>-4912</v>
      </c>
      <c r="K37" s="17"/>
      <c r="L37" s="15"/>
      <c r="M37" s="1"/>
      <c r="N37" s="1"/>
      <c r="O37" s="15"/>
      <c r="P37" s="15"/>
      <c r="Q37" s="15"/>
      <c r="R37" s="15"/>
      <c r="S37" s="28"/>
    </row>
    <row r="38" spans="1:19" ht="7.5" customHeight="1">
      <c r="A38" s="1"/>
      <c r="B38" s="1"/>
      <c r="C38" s="1"/>
      <c r="D38" s="1"/>
      <c r="E38" s="1"/>
      <c r="F38" s="11"/>
      <c r="G38" s="1"/>
      <c r="H38" s="1"/>
      <c r="I38" s="1"/>
      <c r="J38" s="11"/>
      <c r="K38" s="17"/>
      <c r="L38" s="21"/>
      <c r="M38" s="1"/>
      <c r="N38" s="1"/>
      <c r="O38" s="15"/>
      <c r="P38" s="15"/>
      <c r="Q38" s="15"/>
      <c r="R38" s="15"/>
      <c r="S38" s="28"/>
    </row>
    <row r="39" spans="1:19" ht="15.75" thickBot="1">
      <c r="A39" s="1"/>
      <c r="B39" s="1"/>
      <c r="C39" s="1" t="s">
        <v>96</v>
      </c>
      <c r="D39" s="70">
        <f>SUM(D35:D37)</f>
        <v>7656</v>
      </c>
      <c r="E39" s="70"/>
      <c r="F39" s="70">
        <f>SUM(F35:F38)</f>
        <v>4704</v>
      </c>
      <c r="G39" s="70"/>
      <c r="H39" s="70">
        <f>SUM(H35:H37)</f>
        <v>32685</v>
      </c>
      <c r="I39" s="70"/>
      <c r="J39" s="70">
        <f>SUM(J35:J37)</f>
        <v>13143</v>
      </c>
      <c r="K39" s="17"/>
      <c r="L39" s="1"/>
      <c r="M39" s="1"/>
      <c r="N39" s="1"/>
      <c r="O39" s="15"/>
      <c r="P39" s="15"/>
      <c r="Q39" s="15"/>
      <c r="R39" s="15"/>
      <c r="S39" s="28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8"/>
    </row>
    <row r="41" spans="1:19" ht="15">
      <c r="A41" s="1"/>
      <c r="B41" s="1"/>
      <c r="C41" s="1" t="s">
        <v>101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8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8"/>
    </row>
    <row r="43" spans="1:19" ht="15">
      <c r="A43" s="1"/>
      <c r="B43" s="1"/>
      <c r="C43" s="1" t="s">
        <v>129</v>
      </c>
      <c r="D43" s="1">
        <v>4857</v>
      </c>
      <c r="E43" s="1"/>
      <c r="F43" s="1">
        <v>3218</v>
      </c>
      <c r="G43" s="1"/>
      <c r="H43" s="1">
        <v>29101</v>
      </c>
      <c r="I43" s="1"/>
      <c r="J43" s="1">
        <v>9429</v>
      </c>
      <c r="K43" s="17"/>
      <c r="L43" s="1"/>
      <c r="M43" s="1"/>
      <c r="N43" s="1"/>
      <c r="O43" s="15"/>
      <c r="P43" s="15"/>
      <c r="Q43" s="15"/>
      <c r="R43" s="15"/>
      <c r="S43" s="28"/>
    </row>
    <row r="44" spans="1:19" ht="15">
      <c r="A44" s="1"/>
      <c r="B44" s="1"/>
      <c r="C44" s="1" t="s">
        <v>20</v>
      </c>
      <c r="D44" s="15">
        <v>2799</v>
      </c>
      <c r="E44" s="15"/>
      <c r="F44" s="16">
        <v>1486</v>
      </c>
      <c r="G44" s="15"/>
      <c r="H44" s="15">
        <v>3584</v>
      </c>
      <c r="I44" s="15"/>
      <c r="J44" s="16">
        <v>3714</v>
      </c>
      <c r="K44" s="17"/>
      <c r="L44" s="1"/>
      <c r="M44" s="1"/>
      <c r="N44" s="1"/>
      <c r="O44" s="15"/>
      <c r="P44" s="15"/>
      <c r="Q44" s="15"/>
      <c r="R44" s="15"/>
      <c r="S44" s="28"/>
    </row>
    <row r="45" spans="1:19" ht="6" customHeight="1" hidden="1">
      <c r="A45" s="1"/>
      <c r="B45" s="1"/>
      <c r="C45" s="1"/>
      <c r="D45" s="25"/>
      <c r="E45" s="25"/>
      <c r="F45" s="26"/>
      <c r="G45" s="25"/>
      <c r="H45" s="25"/>
      <c r="I45" s="25"/>
      <c r="J45" s="26"/>
      <c r="K45" s="17"/>
      <c r="L45" s="1"/>
      <c r="M45" s="1"/>
      <c r="N45" s="1"/>
      <c r="O45" s="15"/>
      <c r="P45" s="15"/>
      <c r="Q45" s="15"/>
      <c r="R45" s="15"/>
      <c r="S45" s="28"/>
    </row>
    <row r="46" spans="1:18" ht="18" customHeight="1" thickBot="1">
      <c r="A46" s="1"/>
      <c r="B46" s="1"/>
      <c r="D46" s="27">
        <f>SUM(D43:D44)</f>
        <v>7656</v>
      </c>
      <c r="E46" s="27"/>
      <c r="F46" s="27">
        <f>SUM(F43:F44)</f>
        <v>4704</v>
      </c>
      <c r="G46" s="27"/>
      <c r="H46" s="27">
        <f>SUM(H43:H44)</f>
        <v>32685</v>
      </c>
      <c r="I46" s="27"/>
      <c r="J46" s="27">
        <f>SUM(J43:J44)</f>
        <v>13143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58</v>
      </c>
      <c r="E49" s="1"/>
      <c r="F49" s="1"/>
      <c r="G49" s="1"/>
      <c r="H49" s="1"/>
      <c r="I49" s="1"/>
      <c r="J49" s="1"/>
      <c r="K49" s="17"/>
      <c r="L49" s="1"/>
      <c r="M49" s="10"/>
    </row>
    <row r="50" spans="1:13" ht="15">
      <c r="A50" s="1"/>
      <c r="C50" s="22" t="s">
        <v>34</v>
      </c>
      <c r="D50" s="29">
        <v>3.9</v>
      </c>
      <c r="E50" s="17"/>
      <c r="F50" s="30">
        <v>2.7</v>
      </c>
      <c r="G50" s="17"/>
      <c r="H50" s="29">
        <v>23.6</v>
      </c>
      <c r="I50" s="17"/>
      <c r="J50" s="30">
        <v>7.9</v>
      </c>
      <c r="K50" s="17"/>
      <c r="L50" s="1"/>
      <c r="M50" s="1"/>
    </row>
    <row r="51" spans="1:13" ht="15">
      <c r="A51" s="1"/>
      <c r="C51" s="22" t="s">
        <v>33</v>
      </c>
      <c r="D51" s="30">
        <v>3.7</v>
      </c>
      <c r="E51" s="17"/>
      <c r="F51" s="30">
        <v>2.6</v>
      </c>
      <c r="G51" s="17"/>
      <c r="H51" s="30">
        <v>22.3</v>
      </c>
      <c r="I51" s="17"/>
      <c r="J51" s="30">
        <v>7.8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78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127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showGridLines="0" workbookViewId="0" topLeftCell="A28">
      <selection activeCell="B43" sqref="B43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75</v>
      </c>
    </row>
    <row r="4" spans="1:5" ht="4.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66</v>
      </c>
    </row>
    <row r="9" spans="1:5" ht="15">
      <c r="A9" s="3"/>
      <c r="C9" s="42" t="s">
        <v>138</v>
      </c>
      <c r="D9" s="6"/>
      <c r="E9" s="42" t="s">
        <v>117</v>
      </c>
    </row>
    <row r="10" spans="1:5" ht="15">
      <c r="A10" s="3"/>
      <c r="C10" s="5" t="s">
        <v>6</v>
      </c>
      <c r="D10" s="6"/>
      <c r="E10" s="5" t="s">
        <v>7</v>
      </c>
    </row>
    <row r="11" spans="1:5" ht="15">
      <c r="A11" s="3"/>
      <c r="C11" s="5"/>
      <c r="D11" s="6"/>
      <c r="E11" s="5" t="s">
        <v>100</v>
      </c>
    </row>
    <row r="12" spans="3:5" ht="15">
      <c r="C12" s="5" t="s">
        <v>8</v>
      </c>
      <c r="D12" s="5"/>
      <c r="E12" s="5" t="s">
        <v>8</v>
      </c>
    </row>
    <row r="13" spans="3:5" ht="6.75" customHeight="1">
      <c r="C13" s="7"/>
      <c r="D13" s="7"/>
      <c r="E13" s="7"/>
    </row>
    <row r="14" spans="2:5" ht="11.25" customHeight="1">
      <c r="B14" s="3" t="s">
        <v>87</v>
      </c>
      <c r="C14" s="7"/>
      <c r="D14" s="7"/>
      <c r="E14" s="7"/>
    </row>
    <row r="15" spans="2:6" ht="15">
      <c r="B15" s="2" t="s">
        <v>9</v>
      </c>
      <c r="C15" s="41">
        <v>175153</v>
      </c>
      <c r="D15" s="41"/>
      <c r="E15" s="41">
        <f>169333-105</f>
        <v>169228</v>
      </c>
      <c r="F15" s="8"/>
    </row>
    <row r="16" spans="2:6" ht="15">
      <c r="B16" s="2" t="s">
        <v>97</v>
      </c>
      <c r="C16" s="41">
        <v>9553</v>
      </c>
      <c r="D16" s="41"/>
      <c r="E16" s="41">
        <v>9636</v>
      </c>
      <c r="F16" s="8"/>
    </row>
    <row r="17" spans="2:6" ht="15">
      <c r="B17" s="2" t="s">
        <v>122</v>
      </c>
      <c r="C17" s="41">
        <v>104</v>
      </c>
      <c r="D17" s="41"/>
      <c r="E17" s="41">
        <v>105</v>
      </c>
      <c r="F17" s="8"/>
    </row>
    <row r="18" spans="2:6" ht="15">
      <c r="B18" s="2" t="s">
        <v>68</v>
      </c>
      <c r="C18" s="41">
        <v>55138</v>
      </c>
      <c r="D18" s="41"/>
      <c r="E18" s="41">
        <v>54121</v>
      </c>
      <c r="F18" s="8"/>
    </row>
    <row r="19" spans="2:6" ht="15">
      <c r="B19" s="2" t="s">
        <v>31</v>
      </c>
      <c r="C19" s="41">
        <v>595</v>
      </c>
      <c r="D19" s="41"/>
      <c r="E19" s="41">
        <v>595</v>
      </c>
      <c r="F19" s="8"/>
    </row>
    <row r="20" spans="2:6" ht="15">
      <c r="B20" s="2" t="s">
        <v>62</v>
      </c>
      <c r="C20" s="41">
        <v>65</v>
      </c>
      <c r="D20" s="41"/>
      <c r="E20" s="41">
        <v>878</v>
      </c>
      <c r="F20" s="8"/>
    </row>
    <row r="21" spans="2:6" ht="15">
      <c r="B21" s="2" t="s">
        <v>11</v>
      </c>
      <c r="C21" s="41">
        <v>9495</v>
      </c>
      <c r="D21" s="41"/>
      <c r="E21" s="41">
        <v>9495</v>
      </c>
      <c r="F21" s="8"/>
    </row>
    <row r="22" spans="3:6" ht="6.75" customHeight="1">
      <c r="C22" s="41"/>
      <c r="D22" s="41"/>
      <c r="E22" s="41"/>
      <c r="F22" s="8"/>
    </row>
    <row r="23" spans="2:6" ht="15">
      <c r="B23" s="3" t="s">
        <v>92</v>
      </c>
      <c r="C23" s="40"/>
      <c r="D23" s="41"/>
      <c r="E23" s="40"/>
      <c r="F23" s="8"/>
    </row>
    <row r="24" spans="2:6" ht="15">
      <c r="B24" s="2" t="s">
        <v>67</v>
      </c>
      <c r="C24" s="43">
        <v>185301</v>
      </c>
      <c r="D24" s="41"/>
      <c r="E24" s="43">
        <v>164053</v>
      </c>
      <c r="F24" s="8"/>
    </row>
    <row r="25" spans="2:6" ht="15">
      <c r="B25" s="2" t="s">
        <v>12</v>
      </c>
      <c r="C25" s="44">
        <v>22140</v>
      </c>
      <c r="D25" s="41"/>
      <c r="E25" s="44">
        <v>24357</v>
      </c>
      <c r="F25" s="8"/>
    </row>
    <row r="26" spans="2:6" ht="15">
      <c r="B26" s="2" t="s">
        <v>13</v>
      </c>
      <c r="C26" s="44">
        <v>48469</v>
      </c>
      <c r="D26" s="41"/>
      <c r="E26" s="44">
        <v>67542</v>
      </c>
      <c r="F26" s="8"/>
    </row>
    <row r="27" spans="2:6" ht="15" hidden="1">
      <c r="B27" s="2" t="s">
        <v>80</v>
      </c>
      <c r="C27" s="44">
        <v>0</v>
      </c>
      <c r="D27" s="41"/>
      <c r="E27" s="45" t="s">
        <v>10</v>
      </c>
      <c r="F27" s="8"/>
    </row>
    <row r="28" spans="2:6" ht="15">
      <c r="B28" s="2" t="s">
        <v>55</v>
      </c>
      <c r="C28" s="44">
        <v>8864</v>
      </c>
      <c r="D28" s="41"/>
      <c r="E28" s="44">
        <f>12905+366</f>
        <v>13271</v>
      </c>
      <c r="F28" s="8"/>
    </row>
    <row r="29" spans="2:6" ht="15" hidden="1">
      <c r="B29" s="2" t="s">
        <v>120</v>
      </c>
      <c r="C29" s="44"/>
      <c r="D29" s="41"/>
      <c r="E29" s="45">
        <v>0</v>
      </c>
      <c r="F29" s="8"/>
    </row>
    <row r="30" spans="2:6" ht="15">
      <c r="B30" s="2" t="s">
        <v>121</v>
      </c>
      <c r="C30" s="45" t="s">
        <v>10</v>
      </c>
      <c r="D30" s="41"/>
      <c r="E30" s="45">
        <v>55118</v>
      </c>
      <c r="F30" s="8"/>
    </row>
    <row r="31" spans="2:6" ht="15">
      <c r="B31" s="2" t="s">
        <v>54</v>
      </c>
      <c r="C31" s="45">
        <v>152</v>
      </c>
      <c r="D31" s="41"/>
      <c r="E31" s="45">
        <v>136</v>
      </c>
      <c r="F31" s="8"/>
    </row>
    <row r="32" spans="2:6" ht="15">
      <c r="B32" s="2" t="s">
        <v>150</v>
      </c>
      <c r="C32" s="45">
        <v>35864</v>
      </c>
      <c r="D32" s="41"/>
      <c r="E32" s="45">
        <v>0</v>
      </c>
      <c r="F32" s="8"/>
    </row>
    <row r="33" spans="2:6" ht="15">
      <c r="B33" s="2" t="s">
        <v>14</v>
      </c>
      <c r="C33" s="46">
        <v>8317</v>
      </c>
      <c r="D33" s="41"/>
      <c r="E33" s="46">
        <v>3689</v>
      </c>
      <c r="F33" s="8"/>
    </row>
    <row r="34" spans="3:6" ht="15">
      <c r="C34" s="47">
        <f>SUM(C24:C33)</f>
        <v>309107</v>
      </c>
      <c r="D34" s="41"/>
      <c r="E34" s="47">
        <f>SUM(E24:E33)</f>
        <v>328166</v>
      </c>
      <c r="F34" s="8"/>
    </row>
    <row r="35" spans="3:6" ht="6.75" customHeight="1">
      <c r="C35" s="44"/>
      <c r="D35" s="41"/>
      <c r="E35" s="44"/>
      <c r="F35" s="8"/>
    </row>
    <row r="36" spans="2:6" ht="15">
      <c r="B36" s="3" t="s">
        <v>88</v>
      </c>
      <c r="C36" s="44"/>
      <c r="D36" s="41"/>
      <c r="E36" s="44"/>
      <c r="F36" s="8"/>
    </row>
    <row r="37" spans="2:6" ht="15">
      <c r="B37" s="2" t="s">
        <v>15</v>
      </c>
      <c r="C37" s="44">
        <v>40715</v>
      </c>
      <c r="D37" s="41"/>
      <c r="E37" s="44">
        <v>49713</v>
      </c>
      <c r="F37" s="8"/>
    </row>
    <row r="38" spans="2:6" ht="15">
      <c r="B38" s="2" t="s">
        <v>56</v>
      </c>
      <c r="C38" s="44">
        <v>8363</v>
      </c>
      <c r="D38" s="41"/>
      <c r="E38" s="44">
        <v>9931</v>
      </c>
      <c r="F38" s="8"/>
    </row>
    <row r="39" spans="2:6" ht="15">
      <c r="B39" s="2" t="s">
        <v>69</v>
      </c>
      <c r="C39" s="44">
        <v>1485</v>
      </c>
      <c r="D39" s="41"/>
      <c r="E39" s="44">
        <v>366</v>
      </c>
      <c r="F39" s="8"/>
    </row>
    <row r="40" spans="2:6" ht="15">
      <c r="B40" s="2" t="s">
        <v>17</v>
      </c>
      <c r="C40" s="44">
        <v>823</v>
      </c>
      <c r="D40" s="41"/>
      <c r="E40" s="44">
        <v>830</v>
      </c>
      <c r="F40" s="8"/>
    </row>
    <row r="41" spans="2:6" ht="15">
      <c r="B41" s="2" t="s">
        <v>98</v>
      </c>
      <c r="C41" s="44">
        <v>18113</v>
      </c>
      <c r="D41" s="41"/>
      <c r="E41" s="44">
        <v>51893</v>
      </c>
      <c r="F41" s="8"/>
    </row>
    <row r="42" spans="2:6" ht="15">
      <c r="B42" s="2" t="s">
        <v>16</v>
      </c>
      <c r="C42" s="46">
        <v>6843</v>
      </c>
      <c r="D42" s="41"/>
      <c r="E42" s="46">
        <v>3936</v>
      </c>
      <c r="F42" s="8"/>
    </row>
    <row r="43" spans="3:6" ht="14.25" customHeight="1">
      <c r="C43" s="69">
        <f>SUM(C37:C42)</f>
        <v>76342</v>
      </c>
      <c r="D43" s="41"/>
      <c r="E43" s="69">
        <f>SUM(E37:E42)</f>
        <v>116669</v>
      </c>
      <c r="F43" s="8"/>
    </row>
    <row r="44" spans="2:6" ht="16.5" customHeight="1">
      <c r="B44" s="2" t="s">
        <v>93</v>
      </c>
      <c r="C44" s="48">
        <f>+C34-C43</f>
        <v>232765</v>
      </c>
      <c r="D44" s="41"/>
      <c r="E44" s="48">
        <f>+E34-E43</f>
        <v>211497</v>
      </c>
      <c r="F44" s="8"/>
    </row>
    <row r="45" spans="3:6" ht="18.75" customHeight="1" thickBot="1">
      <c r="C45" s="49">
        <f>SUM(C15:C21)+C44</f>
        <v>482868</v>
      </c>
      <c r="D45" s="41"/>
      <c r="E45" s="49">
        <f>+SUM(E15:E21)+E44</f>
        <v>455555</v>
      </c>
      <c r="F45" s="8"/>
    </row>
    <row r="46" spans="3:6" ht="6.75" customHeight="1" thickTop="1">
      <c r="C46" s="41"/>
      <c r="D46" s="41"/>
      <c r="E46" s="41"/>
      <c r="F46" s="8"/>
    </row>
    <row r="47" spans="2:6" ht="15">
      <c r="B47" s="3" t="s">
        <v>89</v>
      </c>
      <c r="C47" s="41"/>
      <c r="D47" s="41"/>
      <c r="E47" s="41"/>
      <c r="F47" s="8"/>
    </row>
    <row r="48" spans="2:6" ht="15">
      <c r="B48" s="2" t="s">
        <v>18</v>
      </c>
      <c r="C48" s="50">
        <v>123539</v>
      </c>
      <c r="D48" s="32"/>
      <c r="E48" s="50">
        <v>123539</v>
      </c>
      <c r="F48" s="8"/>
    </row>
    <row r="49" spans="2:6" ht="15">
      <c r="B49" s="2" t="s">
        <v>19</v>
      </c>
      <c r="C49" s="51">
        <v>231542</v>
      </c>
      <c r="D49" s="32"/>
      <c r="E49" s="51">
        <v>202210</v>
      </c>
      <c r="F49" s="8"/>
    </row>
    <row r="50" spans="2:6" ht="16.5" customHeight="1">
      <c r="B50" s="2" t="s">
        <v>94</v>
      </c>
      <c r="C50" s="52">
        <f>SUM(C48:C49)</f>
        <v>355081</v>
      </c>
      <c r="D50" s="41"/>
      <c r="E50" s="52">
        <f>SUM(E48:E49)</f>
        <v>325749</v>
      </c>
      <c r="F50" s="8"/>
    </row>
    <row r="51" spans="2:6" ht="15">
      <c r="B51" s="2" t="s">
        <v>20</v>
      </c>
      <c r="C51" s="40">
        <v>48835</v>
      </c>
      <c r="D51" s="41"/>
      <c r="E51" s="40">
        <v>45129</v>
      </c>
      <c r="F51" s="8"/>
    </row>
    <row r="52" spans="2:6" ht="15">
      <c r="B52" s="2" t="s">
        <v>95</v>
      </c>
      <c r="C52" s="67">
        <f>SUM(C50:C51)</f>
        <v>403916</v>
      </c>
      <c r="D52" s="41"/>
      <c r="E52" s="67">
        <f>SUM(E50:E51)</f>
        <v>370878</v>
      </c>
      <c r="F52" s="8"/>
    </row>
    <row r="53" spans="3:6" ht="6.75" customHeight="1">
      <c r="C53" s="41"/>
      <c r="D53" s="41"/>
      <c r="E53" s="41"/>
      <c r="F53" s="8"/>
    </row>
    <row r="54" spans="2:6" ht="15">
      <c r="B54" s="3" t="s">
        <v>90</v>
      </c>
      <c r="C54" s="40"/>
      <c r="D54" s="41"/>
      <c r="E54" s="40"/>
      <c r="F54" s="8"/>
    </row>
    <row r="55" spans="2:6" ht="15">
      <c r="B55" s="2" t="s">
        <v>99</v>
      </c>
      <c r="C55" s="43">
        <v>46516</v>
      </c>
      <c r="D55" s="41"/>
      <c r="E55" s="43">
        <v>52341</v>
      </c>
      <c r="F55" s="8"/>
    </row>
    <row r="56" spans="2:6" ht="15">
      <c r="B56" s="2" t="s">
        <v>82</v>
      </c>
      <c r="C56" s="43">
        <v>9659</v>
      </c>
      <c r="D56" s="41"/>
      <c r="E56" s="43">
        <v>9655</v>
      </c>
      <c r="F56" s="8"/>
    </row>
    <row r="57" spans="2:6" ht="15">
      <c r="B57" s="2" t="s">
        <v>52</v>
      </c>
      <c r="C57" s="68">
        <v>22777</v>
      </c>
      <c r="D57" s="41"/>
      <c r="E57" s="68">
        <v>22681</v>
      </c>
      <c r="F57" s="8"/>
    </row>
    <row r="58" spans="3:6" ht="14.25" customHeight="1">
      <c r="C58" s="69">
        <f>SUM(C55:C57)</f>
        <v>78952</v>
      </c>
      <c r="D58" s="41"/>
      <c r="E58" s="69">
        <f>SUM(E55:E57)</f>
        <v>84677</v>
      </c>
      <c r="F58" s="8"/>
    </row>
    <row r="59" spans="3:6" ht="18.75" customHeight="1" thickBot="1">
      <c r="C59" s="49">
        <f>C52+C58</f>
        <v>482868</v>
      </c>
      <c r="D59" s="41"/>
      <c r="E59" s="49">
        <f>E52+E58</f>
        <v>455555</v>
      </c>
      <c r="F59" s="8"/>
    </row>
    <row r="60" spans="3:6" ht="7.5" customHeight="1" thickTop="1">
      <c r="C60" s="41"/>
      <c r="D60" s="41"/>
      <c r="E60" s="41"/>
      <c r="F60" s="8"/>
    </row>
    <row r="61" spans="2:6" ht="30">
      <c r="B61" s="66" t="s">
        <v>91</v>
      </c>
      <c r="C61" s="53">
        <f>+SUM(C50)/C48</f>
        <v>2.8742421421575375</v>
      </c>
      <c r="D61" s="41"/>
      <c r="E61" s="54">
        <f>+SUM(E50)/E48</f>
        <v>2.6368110475234543</v>
      </c>
      <c r="F61" s="8"/>
    </row>
    <row r="62" spans="2:6" ht="8.25" customHeight="1">
      <c r="B62" s="66"/>
      <c r="C62" s="53"/>
      <c r="D62" s="41"/>
      <c r="E62" s="54"/>
      <c r="F62" s="8"/>
    </row>
    <row r="63" spans="3:6" ht="5.25" customHeight="1">
      <c r="C63" s="9"/>
      <c r="D63" s="9"/>
      <c r="E63" s="9"/>
      <c r="F63" s="8"/>
    </row>
    <row r="64" spans="1:6" ht="15">
      <c r="A64" s="2" t="s">
        <v>74</v>
      </c>
      <c r="F64" s="8"/>
    </row>
    <row r="65" spans="1:6" ht="15">
      <c r="A65" s="2" t="s">
        <v>123</v>
      </c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>
        <f>+C59-C45</f>
        <v>0</v>
      </c>
      <c r="D67" s="9"/>
      <c r="E67" s="9">
        <f>+E45-E59</f>
        <v>0</v>
      </c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6" sqref="A6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46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51</v>
      </c>
      <c r="B4" s="3"/>
      <c r="E4" s="55"/>
    </row>
    <row r="5" spans="1:2" ht="15">
      <c r="A5" s="3" t="s">
        <v>144</v>
      </c>
      <c r="B5" s="3"/>
    </row>
    <row r="6" ht="14.25" customHeight="1">
      <c r="A6" s="10" t="s">
        <v>76</v>
      </c>
    </row>
    <row r="7" ht="14.25" customHeight="1">
      <c r="A7" s="10"/>
    </row>
    <row r="8" spans="2:7" ht="15">
      <c r="B8" s="3"/>
      <c r="C8" s="3"/>
      <c r="D8" s="3"/>
      <c r="E8" s="5" t="s">
        <v>36</v>
      </c>
      <c r="F8" s="5"/>
      <c r="G8" s="5"/>
    </row>
    <row r="9" spans="2:9" ht="15">
      <c r="B9" s="5" t="s">
        <v>37</v>
      </c>
      <c r="C9" s="5" t="s">
        <v>37</v>
      </c>
      <c r="D9" s="5" t="s">
        <v>38</v>
      </c>
      <c r="E9" s="5" t="s">
        <v>39</v>
      </c>
      <c r="F9" s="5" t="s">
        <v>135</v>
      </c>
      <c r="G9" s="5"/>
      <c r="H9" s="5" t="s">
        <v>86</v>
      </c>
      <c r="I9" s="5" t="s">
        <v>84</v>
      </c>
    </row>
    <row r="10" spans="2:9" ht="15">
      <c r="B10" s="5" t="s">
        <v>40</v>
      </c>
      <c r="C10" s="5" t="s">
        <v>41</v>
      </c>
      <c r="D10" s="5" t="s">
        <v>42</v>
      </c>
      <c r="E10" s="5" t="s">
        <v>42</v>
      </c>
      <c r="F10" s="5" t="s">
        <v>136</v>
      </c>
      <c r="G10" s="5" t="s">
        <v>43</v>
      </c>
      <c r="H10" s="5" t="s">
        <v>134</v>
      </c>
      <c r="I10" s="5" t="s">
        <v>85</v>
      </c>
    </row>
    <row r="11" spans="2:9" ht="15">
      <c r="B11" s="5" t="s">
        <v>47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</row>
    <row r="13" spans="1:9" ht="15">
      <c r="A13" s="2" t="s">
        <v>124</v>
      </c>
      <c r="B13" s="61">
        <v>123539</v>
      </c>
      <c r="C13" s="61">
        <v>28355</v>
      </c>
      <c r="D13" s="61">
        <v>6674</v>
      </c>
      <c r="E13" s="61">
        <v>-2243</v>
      </c>
      <c r="F13" s="61">
        <v>169424</v>
      </c>
      <c r="G13" s="61">
        <f aca="true" t="shared" si="0" ref="G13:G18">SUM(B13:F13)</f>
        <v>325749</v>
      </c>
      <c r="H13" s="2">
        <v>45129</v>
      </c>
      <c r="I13" s="2">
        <f aca="true" t="shared" si="1" ref="I13:I18">SUM(G13:H13)</f>
        <v>370878</v>
      </c>
    </row>
    <row r="14" spans="1:9" ht="15" hidden="1">
      <c r="A14" s="33" t="s">
        <v>57</v>
      </c>
      <c r="B14" s="62" t="s">
        <v>10</v>
      </c>
      <c r="C14" s="62" t="s">
        <v>10</v>
      </c>
      <c r="D14" s="62" t="s">
        <v>10</v>
      </c>
      <c r="E14" s="62" t="s">
        <v>10</v>
      </c>
      <c r="F14" s="62" t="s">
        <v>10</v>
      </c>
      <c r="G14" s="61">
        <f t="shared" si="0"/>
        <v>0</v>
      </c>
      <c r="H14" s="62" t="s">
        <v>10</v>
      </c>
      <c r="I14" s="2">
        <f t="shared" si="1"/>
        <v>0</v>
      </c>
    </row>
    <row r="15" spans="1:9" ht="15" hidden="1">
      <c r="A15" s="33" t="s">
        <v>116</v>
      </c>
      <c r="B15" s="62" t="s">
        <v>10</v>
      </c>
      <c r="C15" s="62" t="s">
        <v>10</v>
      </c>
      <c r="D15" s="62" t="s">
        <v>10</v>
      </c>
      <c r="E15" s="62" t="s">
        <v>10</v>
      </c>
      <c r="F15" s="62" t="s">
        <v>10</v>
      </c>
      <c r="G15" s="61">
        <f t="shared" si="0"/>
        <v>0</v>
      </c>
      <c r="H15" s="62">
        <v>0</v>
      </c>
      <c r="I15" s="2">
        <f t="shared" si="1"/>
        <v>0</v>
      </c>
    </row>
    <row r="16" spans="1:9" ht="15">
      <c r="A16" s="2" t="s">
        <v>44</v>
      </c>
      <c r="B16" s="62" t="s">
        <v>10</v>
      </c>
      <c r="C16" s="62" t="s">
        <v>10</v>
      </c>
      <c r="D16" s="62" t="s">
        <v>10</v>
      </c>
      <c r="E16" s="61">
        <v>231</v>
      </c>
      <c r="F16" s="62" t="s">
        <v>10</v>
      </c>
      <c r="G16" s="61">
        <f t="shared" si="0"/>
        <v>231</v>
      </c>
      <c r="H16" s="62">
        <v>122</v>
      </c>
      <c r="I16" s="2">
        <f t="shared" si="1"/>
        <v>353</v>
      </c>
    </row>
    <row r="17" spans="1:9" ht="15">
      <c r="A17" s="2" t="s">
        <v>126</v>
      </c>
      <c r="B17" s="62" t="s">
        <v>10</v>
      </c>
      <c r="C17" s="62" t="s">
        <v>10</v>
      </c>
      <c r="D17" s="62" t="s">
        <v>10</v>
      </c>
      <c r="E17" s="62" t="s">
        <v>10</v>
      </c>
      <c r="F17" s="61">
        <f>'IS'!H43</f>
        <v>29101</v>
      </c>
      <c r="G17" s="61">
        <f t="shared" si="0"/>
        <v>29101</v>
      </c>
      <c r="H17" s="62">
        <f>'IS'!H44</f>
        <v>3584</v>
      </c>
      <c r="I17" s="2">
        <f t="shared" si="1"/>
        <v>32685</v>
      </c>
    </row>
    <row r="18" spans="1:9" ht="15" hidden="1">
      <c r="A18" s="2" t="s">
        <v>71</v>
      </c>
      <c r="B18" s="62" t="s">
        <v>10</v>
      </c>
      <c r="C18" s="62" t="s">
        <v>10</v>
      </c>
      <c r="D18" s="62" t="s">
        <v>10</v>
      </c>
      <c r="E18" s="62" t="s">
        <v>10</v>
      </c>
      <c r="F18" s="61">
        <v>0</v>
      </c>
      <c r="G18" s="61">
        <f t="shared" si="0"/>
        <v>0</v>
      </c>
      <c r="H18" s="62" t="s">
        <v>10</v>
      </c>
      <c r="I18" s="2">
        <f t="shared" si="1"/>
        <v>0</v>
      </c>
    </row>
    <row r="19" spans="2:7" ht="7.5" customHeight="1">
      <c r="B19" s="62"/>
      <c r="C19" s="62"/>
      <c r="D19" s="62"/>
      <c r="E19" s="62"/>
      <c r="F19" s="62"/>
      <c r="G19" s="61"/>
    </row>
    <row r="20" spans="1:9" ht="15.75" thickBot="1">
      <c r="A20" s="2" t="s">
        <v>140</v>
      </c>
      <c r="B20" s="63">
        <f aca="true" t="shared" si="2" ref="B20:I20">SUM(B13:B19)</f>
        <v>123539</v>
      </c>
      <c r="C20" s="63">
        <f t="shared" si="2"/>
        <v>28355</v>
      </c>
      <c r="D20" s="63">
        <f t="shared" si="2"/>
        <v>6674</v>
      </c>
      <c r="E20" s="63">
        <f t="shared" si="2"/>
        <v>-2012</v>
      </c>
      <c r="F20" s="63">
        <f t="shared" si="2"/>
        <v>198525</v>
      </c>
      <c r="G20" s="63">
        <f t="shared" si="2"/>
        <v>355081</v>
      </c>
      <c r="H20" s="63">
        <f t="shared" si="2"/>
        <v>48835</v>
      </c>
      <c r="I20" s="63">
        <f t="shared" si="2"/>
        <v>403916</v>
      </c>
    </row>
    <row r="21" ht="15.75" thickTop="1"/>
    <row r="22" spans="1:9" ht="15">
      <c r="A22" s="2" t="s">
        <v>83</v>
      </c>
      <c r="B22" s="61">
        <v>119674</v>
      </c>
      <c r="C22" s="61">
        <v>28367</v>
      </c>
      <c r="D22" s="61">
        <v>6674</v>
      </c>
      <c r="E22" s="61">
        <v>124</v>
      </c>
      <c r="F22" s="61">
        <v>162174</v>
      </c>
      <c r="G22" s="61">
        <f>SUM(B22:F22)</f>
        <v>317013</v>
      </c>
      <c r="H22" s="2">
        <v>39926</v>
      </c>
      <c r="I22" s="2">
        <f>SUM(G22:H22)</f>
        <v>356939</v>
      </c>
    </row>
    <row r="23" spans="1:9" ht="15">
      <c r="A23" s="2" t="s">
        <v>125</v>
      </c>
      <c r="B23" s="62" t="s">
        <v>10</v>
      </c>
      <c r="C23" s="62" t="s">
        <v>10</v>
      </c>
      <c r="D23" s="62" t="s">
        <v>10</v>
      </c>
      <c r="E23" s="62" t="s">
        <v>10</v>
      </c>
      <c r="F23" s="62">
        <v>719</v>
      </c>
      <c r="G23" s="61">
        <f>SUM(B23:F23)</f>
        <v>719</v>
      </c>
      <c r="H23" s="62" t="s">
        <v>10</v>
      </c>
      <c r="I23" s="2">
        <f>SUM(G23:H23)</f>
        <v>719</v>
      </c>
    </row>
    <row r="24" spans="2:9" ht="7.5" customHeight="1">
      <c r="B24" s="71"/>
      <c r="C24" s="71"/>
      <c r="D24" s="71"/>
      <c r="E24" s="71"/>
      <c r="F24" s="71"/>
      <c r="G24" s="72"/>
      <c r="H24" s="71"/>
      <c r="I24" s="73"/>
    </row>
    <row r="25" spans="2:9" ht="15">
      <c r="B25" s="61">
        <f>SUM(B22:B24)</f>
        <v>119674</v>
      </c>
      <c r="C25" s="61">
        <f aca="true" t="shared" si="3" ref="C25:I25">SUM(C22:C24)</f>
        <v>28367</v>
      </c>
      <c r="D25" s="61">
        <f t="shared" si="3"/>
        <v>6674</v>
      </c>
      <c r="E25" s="61">
        <f t="shared" si="3"/>
        <v>124</v>
      </c>
      <c r="F25" s="61">
        <f t="shared" si="3"/>
        <v>162893</v>
      </c>
      <c r="G25" s="61">
        <f t="shared" si="3"/>
        <v>317732</v>
      </c>
      <c r="H25" s="61">
        <f t="shared" si="3"/>
        <v>39926</v>
      </c>
      <c r="I25" s="61">
        <f t="shared" si="3"/>
        <v>357658</v>
      </c>
    </row>
    <row r="26" spans="1:9" ht="15">
      <c r="A26" s="33" t="s">
        <v>57</v>
      </c>
      <c r="B26" s="61">
        <v>320</v>
      </c>
      <c r="C26" s="62" t="s">
        <v>10</v>
      </c>
      <c r="D26" s="62" t="s">
        <v>10</v>
      </c>
      <c r="E26" s="62" t="s">
        <v>10</v>
      </c>
      <c r="F26" s="62" t="s">
        <v>10</v>
      </c>
      <c r="G26" s="61">
        <f>SUM(B26:F26)</f>
        <v>320</v>
      </c>
      <c r="H26" s="62" t="s">
        <v>10</v>
      </c>
      <c r="I26" s="2">
        <f>SUM(G26:H26)</f>
        <v>320</v>
      </c>
    </row>
    <row r="27" spans="1:9" ht="15">
      <c r="A27" s="2" t="s">
        <v>44</v>
      </c>
      <c r="B27" s="62" t="s">
        <v>10</v>
      </c>
      <c r="C27" s="62" t="s">
        <v>10</v>
      </c>
      <c r="D27" s="62" t="s">
        <v>10</v>
      </c>
      <c r="E27" s="61">
        <v>792</v>
      </c>
      <c r="F27" s="62" t="s">
        <v>10</v>
      </c>
      <c r="G27" s="61">
        <f>SUM(B27:F27)</f>
        <v>792</v>
      </c>
      <c r="H27" s="62">
        <v>410</v>
      </c>
      <c r="I27" s="2">
        <f>SUM(G27:H27)</f>
        <v>1202</v>
      </c>
    </row>
    <row r="28" spans="1:9" ht="15">
      <c r="A28" s="2" t="s">
        <v>126</v>
      </c>
      <c r="B28" s="62" t="s">
        <v>10</v>
      </c>
      <c r="C28" s="62" t="s">
        <v>10</v>
      </c>
      <c r="D28" s="62" t="s">
        <v>10</v>
      </c>
      <c r="E28" s="62" t="s">
        <v>10</v>
      </c>
      <c r="F28" s="61">
        <v>9429</v>
      </c>
      <c r="G28" s="61">
        <f>SUM(B28:F28)</f>
        <v>9429</v>
      </c>
      <c r="H28" s="62">
        <v>3714</v>
      </c>
      <c r="I28" s="2">
        <f>SUM(G28:H28)</f>
        <v>13143</v>
      </c>
    </row>
    <row r="29" spans="1:9" ht="15" hidden="1">
      <c r="A29" s="2" t="s">
        <v>71</v>
      </c>
      <c r="B29" s="62" t="s">
        <v>10</v>
      </c>
      <c r="C29" s="62" t="s">
        <v>10</v>
      </c>
      <c r="D29" s="62" t="s">
        <v>10</v>
      </c>
      <c r="E29" s="62" t="s">
        <v>10</v>
      </c>
      <c r="F29" s="61">
        <v>0</v>
      </c>
      <c r="G29" s="61">
        <f>SUM(B29:F29)</f>
        <v>0</v>
      </c>
      <c r="H29" s="62" t="s">
        <v>10</v>
      </c>
      <c r="I29" s="2">
        <f>SUM(G29:H29)</f>
        <v>0</v>
      </c>
    </row>
    <row r="30" spans="2:7" ht="7.5" customHeight="1">
      <c r="B30" s="62"/>
      <c r="C30" s="62"/>
      <c r="D30" s="62"/>
      <c r="E30" s="62"/>
      <c r="F30" s="62"/>
      <c r="G30" s="61"/>
    </row>
    <row r="31" spans="1:9" ht="15.75" thickBot="1">
      <c r="A31" s="2" t="s">
        <v>141</v>
      </c>
      <c r="B31" s="63">
        <f>SUM(B25:B30)</f>
        <v>119994</v>
      </c>
      <c r="C31" s="63">
        <f aca="true" t="shared" si="4" ref="C31:I31">SUM(C25:C30)</f>
        <v>28367</v>
      </c>
      <c r="D31" s="63">
        <f t="shared" si="4"/>
        <v>6674</v>
      </c>
      <c r="E31" s="63">
        <f t="shared" si="4"/>
        <v>916</v>
      </c>
      <c r="F31" s="63">
        <f t="shared" si="4"/>
        <v>172322</v>
      </c>
      <c r="G31" s="63">
        <f t="shared" si="4"/>
        <v>328273</v>
      </c>
      <c r="H31" s="63">
        <f t="shared" si="4"/>
        <v>44050</v>
      </c>
      <c r="I31" s="63">
        <f t="shared" si="4"/>
        <v>372323</v>
      </c>
    </row>
    <row r="32" ht="15.75" thickTop="1"/>
    <row r="54" spans="1:8" ht="15">
      <c r="A54" s="1" t="s">
        <v>118</v>
      </c>
      <c r="B54" s="17"/>
      <c r="C54" s="17"/>
      <c r="D54" s="17"/>
      <c r="E54" s="17"/>
      <c r="F54" s="17"/>
      <c r="G54" s="17"/>
      <c r="H54" s="17"/>
    </row>
    <row r="55" spans="1:8" ht="15">
      <c r="A55" s="1" t="s">
        <v>128</v>
      </c>
      <c r="B55" s="17"/>
      <c r="C55" s="17"/>
      <c r="D55" s="17"/>
      <c r="E55" s="17"/>
      <c r="F55" s="17"/>
      <c r="G55" s="17"/>
      <c r="H55" s="17"/>
    </row>
  </sheetData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8"/>
  <sheetViews>
    <sheetView workbookViewId="0" topLeftCell="A31">
      <selection activeCell="B45" sqref="B45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0.99609375" style="32" bestFit="1" customWidth="1"/>
    <col min="7" max="7" width="1.5625" style="56" customWidth="1"/>
    <col min="8" max="8" width="10.99609375" style="32" bestFit="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77</v>
      </c>
    </row>
    <row r="6" ht="15">
      <c r="A6" s="3" t="s">
        <v>145</v>
      </c>
    </row>
    <row r="7" ht="15">
      <c r="A7" s="10" t="s">
        <v>72</v>
      </c>
    </row>
    <row r="8" spans="1:8" ht="15">
      <c r="A8" s="3"/>
      <c r="F8" s="58" t="str">
        <f>H8</f>
        <v>6 MONTHS</v>
      </c>
      <c r="G8" s="64"/>
      <c r="H8" s="58" t="s">
        <v>143</v>
      </c>
    </row>
    <row r="9" spans="6:8" ht="15">
      <c r="F9" s="58" t="str">
        <f>H9</f>
        <v>ENDED</v>
      </c>
      <c r="H9" s="58" t="s">
        <v>132</v>
      </c>
    </row>
    <row r="10" spans="6:8" ht="15">
      <c r="F10" s="42" t="s">
        <v>146</v>
      </c>
      <c r="H10" s="42" t="s">
        <v>142</v>
      </c>
    </row>
    <row r="11" spans="6:8" ht="15">
      <c r="F11" s="58" t="s">
        <v>8</v>
      </c>
      <c r="H11" s="58" t="s">
        <v>8</v>
      </c>
    </row>
    <row r="12" spans="2:8" ht="15">
      <c r="B12" s="3" t="s">
        <v>104</v>
      </c>
      <c r="F12" s="58"/>
      <c r="H12" s="58"/>
    </row>
    <row r="13" spans="6:8" ht="15">
      <c r="F13" s="58"/>
      <c r="H13" s="58"/>
    </row>
    <row r="14" spans="2:8" ht="15">
      <c r="B14" s="2" t="s">
        <v>63</v>
      </c>
      <c r="F14" s="50">
        <f>'IS'!H35</f>
        <v>38340</v>
      </c>
      <c r="H14" s="50">
        <f>'IS'!J35</f>
        <v>18055</v>
      </c>
    </row>
    <row r="15" spans="6:8" ht="15">
      <c r="F15" s="35"/>
      <c r="H15" s="50"/>
    </row>
    <row r="16" spans="2:8" ht="15">
      <c r="B16" s="2" t="s">
        <v>105</v>
      </c>
      <c r="F16" s="50">
        <v>-18618</v>
      </c>
      <c r="H16" s="50">
        <v>5533</v>
      </c>
    </row>
    <row r="17" spans="6:8" ht="15">
      <c r="F17" s="74"/>
      <c r="H17" s="51"/>
    </row>
    <row r="18" spans="2:8" ht="15">
      <c r="B18" s="2" t="s">
        <v>106</v>
      </c>
      <c r="F18" s="50">
        <f>SUM(F14:F16)</f>
        <v>19722</v>
      </c>
      <c r="H18" s="50">
        <f>SUM(H14:H17)</f>
        <v>23588</v>
      </c>
    </row>
    <row r="19" spans="6:8" ht="15">
      <c r="F19" s="50"/>
      <c r="H19" s="50"/>
    </row>
    <row r="20" spans="2:8" ht="15">
      <c r="B20" s="2" t="s">
        <v>107</v>
      </c>
      <c r="F20" s="50"/>
      <c r="H20" s="50"/>
    </row>
    <row r="21" spans="2:8" ht="15">
      <c r="B21" s="2" t="s">
        <v>108</v>
      </c>
      <c r="F21" s="50">
        <v>2243</v>
      </c>
      <c r="H21" s="50">
        <v>14742</v>
      </c>
    </row>
    <row r="22" spans="2:8" ht="15">
      <c r="B22" s="2" t="s">
        <v>109</v>
      </c>
      <c r="F22" s="50">
        <v>-12241</v>
      </c>
      <c r="H22" s="50">
        <v>-10982</v>
      </c>
    </row>
    <row r="23" spans="6:8" ht="15">
      <c r="F23" s="51"/>
      <c r="H23" s="51"/>
    </row>
    <row r="24" spans="2:8" ht="15">
      <c r="B24" s="2" t="s">
        <v>110</v>
      </c>
      <c r="F24" s="50">
        <f>SUM(F18:F22)</f>
        <v>9724</v>
      </c>
      <c r="H24" s="50">
        <f>SUM(H18:H23)</f>
        <v>27348</v>
      </c>
    </row>
    <row r="25" spans="6:8" ht="15">
      <c r="F25" s="50"/>
      <c r="H25" s="50"/>
    </row>
    <row r="26" spans="2:8" ht="15">
      <c r="B26" s="2" t="s">
        <v>111</v>
      </c>
      <c r="F26" s="50">
        <v>-1922</v>
      </c>
      <c r="H26" s="50">
        <v>-8221</v>
      </c>
    </row>
    <row r="27" spans="2:8" ht="15">
      <c r="B27" s="2" t="s">
        <v>112</v>
      </c>
      <c r="F27" s="50">
        <v>-253</v>
      </c>
      <c r="H27" s="50">
        <v>-1217</v>
      </c>
    </row>
    <row r="28" spans="6:8" ht="15">
      <c r="F28" s="51"/>
      <c r="H28" s="51"/>
    </row>
    <row r="29" spans="2:8" ht="15">
      <c r="B29" s="2" t="s">
        <v>113</v>
      </c>
      <c r="F29" s="50">
        <f>SUM(F24:F27)</f>
        <v>7549</v>
      </c>
      <c r="H29" s="50">
        <f>SUM(H24:H28)</f>
        <v>17910</v>
      </c>
    </row>
    <row r="30" ht="13.5" customHeight="1"/>
    <row r="31" spans="2:8" ht="15">
      <c r="B31" s="2" t="s">
        <v>133</v>
      </c>
      <c r="F31" s="31">
        <v>78917</v>
      </c>
      <c r="H31" s="31">
        <v>-19711</v>
      </c>
    </row>
    <row r="32" ht="13.5" customHeight="1"/>
    <row r="33" spans="2:8" ht="15">
      <c r="B33" s="2" t="s">
        <v>147</v>
      </c>
      <c r="F33" s="31">
        <v>-41698</v>
      </c>
      <c r="G33" s="57"/>
      <c r="H33" s="31">
        <v>-3845</v>
      </c>
    </row>
    <row r="34" spans="6:8" ht="13.5" customHeight="1">
      <c r="F34" s="59"/>
      <c r="H34" s="59"/>
    </row>
    <row r="35" spans="2:8" ht="15">
      <c r="B35" s="3" t="s">
        <v>148</v>
      </c>
      <c r="C35" s="3"/>
      <c r="D35" s="3"/>
      <c r="F35" s="32">
        <f>+F33+F31+F29</f>
        <v>44768</v>
      </c>
      <c r="H35" s="32">
        <f>+H33+H31+H29</f>
        <v>-5646</v>
      </c>
    </row>
    <row r="36" spans="2:8" ht="15">
      <c r="B36" s="3"/>
      <c r="C36" s="3"/>
      <c r="D36" s="3"/>
      <c r="F36" s="31"/>
      <c r="H36" s="31"/>
    </row>
    <row r="37" spans="2:8" ht="15">
      <c r="B37" s="3" t="s">
        <v>130</v>
      </c>
      <c r="C37" s="3"/>
      <c r="D37" s="3"/>
      <c r="F37" s="32">
        <v>-4591</v>
      </c>
      <c r="H37" s="32">
        <v>3498</v>
      </c>
    </row>
    <row r="38" spans="2:4" ht="15">
      <c r="B38" s="3"/>
      <c r="C38" s="3"/>
      <c r="D38" s="3"/>
    </row>
    <row r="39" spans="2:8" ht="15.75" thickBot="1">
      <c r="B39" s="3" t="s">
        <v>131</v>
      </c>
      <c r="C39" s="3"/>
      <c r="D39" s="3"/>
      <c r="F39" s="36">
        <f>+F37+F35</f>
        <v>40177</v>
      </c>
      <c r="H39" s="36">
        <f>+H37+H35</f>
        <v>-2148</v>
      </c>
    </row>
    <row r="40" spans="2:11" ht="16.5" thickTop="1">
      <c r="B40" s="3"/>
      <c r="C40" s="3"/>
      <c r="D40" s="3"/>
      <c r="F40" s="31"/>
      <c r="H40" s="31"/>
      <c r="K40" s="60"/>
    </row>
    <row r="41" ht="6" customHeight="1"/>
    <row r="42" spans="2:4" ht="15">
      <c r="B42" s="3" t="s">
        <v>50</v>
      </c>
      <c r="C42" s="3"/>
      <c r="D42" s="3"/>
    </row>
    <row r="43" spans="2:8" ht="15">
      <c r="B43" s="2" t="s">
        <v>48</v>
      </c>
      <c r="F43" s="32">
        <v>152</v>
      </c>
      <c r="H43" s="32">
        <v>362</v>
      </c>
    </row>
    <row r="44" spans="2:8" ht="15">
      <c r="B44" s="2" t="s">
        <v>149</v>
      </c>
      <c r="F44" s="32">
        <v>35864</v>
      </c>
      <c r="H44" s="32">
        <v>0</v>
      </c>
    </row>
    <row r="45" spans="2:8" ht="15">
      <c r="B45" s="2" t="s">
        <v>70</v>
      </c>
      <c r="F45" s="32">
        <v>8317</v>
      </c>
      <c r="H45" s="32">
        <v>3695</v>
      </c>
    </row>
    <row r="46" spans="2:8" ht="15">
      <c r="B46" s="2" t="s">
        <v>49</v>
      </c>
      <c r="F46" s="32">
        <v>-4019</v>
      </c>
      <c r="H46" s="32">
        <v>-5843</v>
      </c>
    </row>
    <row r="47" spans="6:8" ht="15">
      <c r="F47" s="37">
        <f>SUM(F42:F46)</f>
        <v>40314</v>
      </c>
      <c r="H47" s="37">
        <f>SUM(H42:H46)</f>
        <v>-1786</v>
      </c>
    </row>
    <row r="48" spans="2:8" ht="15">
      <c r="B48" s="2" t="s">
        <v>65</v>
      </c>
      <c r="F48" s="31">
        <v>-137</v>
      </c>
      <c r="H48" s="38">
        <v>-362</v>
      </c>
    </row>
    <row r="49" spans="6:8" ht="15.75" thickBot="1">
      <c r="F49" s="36">
        <f>SUM(F47:F48)</f>
        <v>40177</v>
      </c>
      <c r="H49" s="36">
        <f>SUM(H47:H48)</f>
        <v>-2148</v>
      </c>
    </row>
    <row r="50" spans="6:8" ht="15.75" thickTop="1">
      <c r="F50" s="31"/>
      <c r="H50" s="31"/>
    </row>
    <row r="51" spans="6:8" ht="15">
      <c r="F51" s="31"/>
      <c r="H51" s="31"/>
    </row>
    <row r="52" spans="6:8" ht="15">
      <c r="F52" s="31"/>
      <c r="H52" s="31"/>
    </row>
    <row r="53" spans="6:8" ht="15">
      <c r="F53" s="31"/>
      <c r="H53" s="31"/>
    </row>
    <row r="54" spans="6:8" ht="15">
      <c r="F54" s="31"/>
      <c r="H54" s="31"/>
    </row>
    <row r="55" spans="2:9" ht="15">
      <c r="B55" s="1" t="s">
        <v>79</v>
      </c>
      <c r="C55" s="17"/>
      <c r="D55" s="17"/>
      <c r="E55" s="17"/>
      <c r="F55" s="39"/>
      <c r="H55" s="39"/>
      <c r="I55" s="17"/>
    </row>
    <row r="56" spans="2:9" ht="15">
      <c r="B56" s="1" t="s">
        <v>127</v>
      </c>
      <c r="C56" s="17"/>
      <c r="D56" s="17"/>
      <c r="E56" s="17"/>
      <c r="F56" s="39"/>
      <c r="H56" s="39"/>
      <c r="I56" s="17"/>
    </row>
    <row r="89" ht="15">
      <c r="B89" s="2" t="s">
        <v>45</v>
      </c>
    </row>
    <row r="98" ht="15">
      <c r="B98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Lin</cp:lastModifiedBy>
  <cp:lastPrinted>2007-11-26T09:27:58Z</cp:lastPrinted>
  <dcterms:created xsi:type="dcterms:W3CDTF">2003-02-21T04:55:54Z</dcterms:created>
  <dcterms:modified xsi:type="dcterms:W3CDTF">2007-11-26T09:28:11Z</dcterms:modified>
  <cp:category/>
  <cp:version/>
  <cp:contentType/>
  <cp:contentStatus/>
</cp:coreProperties>
</file>